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activeTab="1"/>
  </bookViews>
  <sheets>
    <sheet name="7日" sheetId="7" r:id="rId1"/>
    <sheet name="5.1-5.30" sheetId="8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omments1.xml><?xml version="1.0" encoding="utf-8"?>
<comments xmlns="http://schemas.openxmlformats.org/spreadsheetml/2006/main">
  <authors>
    <author>Administrator</author>
  </authors>
  <commentList>
    <comment ref="R35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床旁踩车12
四肢联动5
功率车（不宜）
</t>
        </r>
      </text>
    </comment>
    <comment ref="H38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每日增加4人，则需要补6人（按2/3日上班）</t>
        </r>
      </text>
    </comment>
  </commentList>
</comments>
</file>

<file path=xl/comments2.xml><?xml version="1.0" encoding="utf-8"?>
<comments xmlns="http://schemas.openxmlformats.org/spreadsheetml/2006/main">
  <authors>
    <author>Administrator</author>
  </authors>
  <commentList>
    <comment ref="R40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床旁踩车12
四肢联动5
功率车（不宜）
</t>
        </r>
      </text>
    </comment>
    <comment ref="H4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每日增加6人，则需要补9人（按2/3日上班）</t>
        </r>
      </text>
    </comment>
    <comment ref="I43" authorId="0">
      <text>
        <r>
          <rPr>
            <b/>
            <sz val="9"/>
            <rFont val="宋体"/>
            <charset val="134"/>
          </rPr>
          <t>Administrator: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<sst xmlns="http://schemas.openxmlformats.org/spreadsheetml/2006/main" count="133" uniqueCount="68">
  <si>
    <t>7日治疗量</t>
  </si>
  <si>
    <t>减去患者用餐、休息、高压氧、中医，每日可工作治疗时间（分钟）</t>
  </si>
  <si>
    <t>单次治疗耗时（人工）</t>
  </si>
  <si>
    <t>人工总耗时</t>
  </si>
  <si>
    <t>平均日耗</t>
  </si>
  <si>
    <t>最少上班人数</t>
  </si>
  <si>
    <t>当前每日人数</t>
  </si>
  <si>
    <t>单次治疗耗时（设备）</t>
  </si>
  <si>
    <t>人工操作耗时</t>
  </si>
  <si>
    <t>单次治疗实际耗时（设备）</t>
  </si>
  <si>
    <t>设备总耗时</t>
  </si>
  <si>
    <t>人工耗时</t>
  </si>
  <si>
    <t>平均日耗（设备）</t>
  </si>
  <si>
    <t>统计</t>
  </si>
  <si>
    <t>最少设备数</t>
  </si>
  <si>
    <t>所需设备名称</t>
  </si>
  <si>
    <t>当前设备数（种类合计）</t>
  </si>
  <si>
    <t>等速肌力训练</t>
  </si>
  <si>
    <t>床旁等速踩车</t>
  </si>
  <si>
    <t>超声波治疗(单纯超声)</t>
  </si>
  <si>
    <t>电动起立床训练</t>
  </si>
  <si>
    <t>低频脉冲电治疗</t>
  </si>
  <si>
    <t>(自)说话瓣膜安装调试及训练</t>
  </si>
  <si>
    <t>放散状体外冲击波治疗</t>
  </si>
  <si>
    <t>超短波短波治疗</t>
  </si>
  <si>
    <t>关节松动训练(大关节)</t>
  </si>
  <si>
    <t>关节松动训练(小关节)</t>
  </si>
  <si>
    <t>激光疗法</t>
  </si>
  <si>
    <t>截瘫肢体综合训练</t>
  </si>
  <si>
    <t>床旁等速踩车、四肢联动</t>
  </si>
  <si>
    <t>经颅重复磁刺激治疗脑卒中</t>
  </si>
  <si>
    <t>康复评定</t>
  </si>
  <si>
    <t>临床量表评估(他评)</t>
  </si>
  <si>
    <t>面神经功能训练</t>
  </si>
  <si>
    <t>偏瘫肢体综合训练</t>
  </si>
  <si>
    <t>平衡功能训练</t>
  </si>
  <si>
    <t>气压治疗</t>
  </si>
  <si>
    <t>牵引(计算机控制)</t>
  </si>
  <si>
    <t>认知知觉功能障碍训练</t>
  </si>
  <si>
    <t>上肢功能训练</t>
  </si>
  <si>
    <t>手功能评定(徒手)</t>
  </si>
  <si>
    <t>手功能训练</t>
  </si>
  <si>
    <t>智能手套</t>
  </si>
  <si>
    <t>体外膈肌起搏治疗</t>
  </si>
  <si>
    <t>吞咽功能障碍评定</t>
  </si>
  <si>
    <t>吞咽功能障碍训练</t>
  </si>
  <si>
    <t>言语训练</t>
  </si>
  <si>
    <t>运动疗法</t>
  </si>
  <si>
    <t>中频脉冲电治疗</t>
  </si>
  <si>
    <t>重复经颅磁刺激治疗</t>
  </si>
  <si>
    <t>作业疗法</t>
  </si>
  <si>
    <t>（优化排班）</t>
  </si>
  <si>
    <t>需补充人数</t>
  </si>
  <si>
    <t>踩车类合计</t>
  </si>
  <si>
    <t>缺少</t>
  </si>
  <si>
    <t>仍需手法治疗时间（替代不足）</t>
  </si>
  <si>
    <t>PT手法耗时</t>
  </si>
  <si>
    <t>OT耗手法时</t>
  </si>
  <si>
    <t>ST手法耗时</t>
  </si>
  <si>
    <t>需完整月份数据更客观</t>
  </si>
  <si>
    <t>PT手法耗时
（+设备不足）</t>
  </si>
  <si>
    <t>30日治疗量</t>
  </si>
  <si>
    <t>骨密度超声测定</t>
  </si>
  <si>
    <t>徒手平衡功能检查</t>
  </si>
  <si>
    <t>微波治疗</t>
  </si>
  <si>
    <t>文体训练</t>
  </si>
  <si>
    <t>悬吊训练康复技术</t>
  </si>
  <si>
    <t>5.1-5.30日数据分析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</si>
</sst>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6">
    <font>
      <sz val="9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FF0000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9"/>
      <name val="宋体"/>
      <charset val="134"/>
    </font>
    <font>
      <sz val="9"/>
      <name val="宋体"/>
      <charset val="134"/>
    </font>
  </fonts>
  <fills count="38">
    <fill>
      <patternFill patternType="none"/>
    </fill>
    <fill>
      <patternFill patternType="gray125"/>
    </fill>
    <fill>
      <patternFill patternType="solid">
        <fgColor theme="0" tint="-0.05"/>
        <bgColor indexed="64"/>
      </patternFill>
    </fill>
    <fill>
      <patternFill patternType="solid">
        <fgColor theme="5" tint="0.8"/>
        <bgColor indexed="64"/>
      </patternFill>
    </fill>
    <fill>
      <patternFill patternType="solid">
        <fgColor theme="8" tint="0.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7" borderId="1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8" borderId="4" applyNumberFormat="0" applyAlignment="0" applyProtection="0">
      <alignment vertical="center"/>
    </xf>
    <xf numFmtId="0" fontId="14" fillId="9" borderId="5" applyNumberFormat="0" applyAlignment="0" applyProtection="0">
      <alignment vertical="center"/>
    </xf>
    <xf numFmtId="0" fontId="15" fillId="9" borderId="4" applyNumberFormat="0" applyAlignment="0" applyProtection="0">
      <alignment vertical="center"/>
    </xf>
    <xf numFmtId="0" fontId="16" fillId="10" borderId="6" applyNumberFormat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2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  <xf numFmtId="0" fontId="22" fillId="37" borderId="0" applyNumberFormat="0" applyBorder="0" applyAlignment="0" applyProtection="0">
      <alignment vertical="center"/>
    </xf>
  </cellStyleXfs>
  <cellXfs count="14">
    <xf numFmtId="0" fontId="0" fillId="0" borderId="0" xfId="0" applyFont="1">
      <alignment vertical="center"/>
    </xf>
    <xf numFmtId="0" fontId="0" fillId="2" borderId="0" xfId="0" applyFont="1" applyFill="1">
      <alignment vertical="center"/>
    </xf>
    <xf numFmtId="0" fontId="1" fillId="0" borderId="0" xfId="0" applyFont="1">
      <alignment vertical="center"/>
    </xf>
    <xf numFmtId="0" fontId="0" fillId="3" borderId="0" xfId="0" applyFont="1" applyFill="1">
      <alignment vertical="center"/>
    </xf>
    <xf numFmtId="0" fontId="0" fillId="4" borderId="0" xfId="0" applyFont="1" applyFill="1">
      <alignment vertical="center"/>
    </xf>
    <xf numFmtId="0" fontId="0" fillId="0" borderId="0" xfId="0" applyFont="1" applyFill="1" applyAlignment="1">
      <alignment vertical="center"/>
    </xf>
    <xf numFmtId="176" fontId="0" fillId="0" borderId="0" xfId="0" applyNumberFormat="1" applyFont="1">
      <alignment vertical="center"/>
    </xf>
    <xf numFmtId="0" fontId="0" fillId="5" borderId="0" xfId="0" applyFont="1" applyFill="1" applyAlignment="1">
      <alignment vertical="center"/>
    </xf>
    <xf numFmtId="0" fontId="2" fillId="0" borderId="0" xfId="0" applyFont="1">
      <alignment vertical="center"/>
    </xf>
    <xf numFmtId="0" fontId="3" fillId="5" borderId="0" xfId="0" applyFont="1" applyFill="1">
      <alignment vertical="center"/>
    </xf>
    <xf numFmtId="0" fontId="0" fillId="6" borderId="0" xfId="0" applyFont="1" applyFill="1" applyAlignment="1">
      <alignment vertical="center" wrapText="1"/>
    </xf>
    <xf numFmtId="0" fontId="0" fillId="6" borderId="0" xfId="0" applyFont="1" applyFill="1" applyAlignment="1">
      <alignment horizontal="center" vertical="center"/>
    </xf>
    <xf numFmtId="0" fontId="0" fillId="5" borderId="0" xfId="0" applyFont="1" applyFill="1">
      <alignment vertical="center"/>
    </xf>
    <xf numFmtId="0" fontId="0" fillId="6" borderId="0" xfId="0" applyFont="1" applyFill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comments" Target="../comments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8"/>
  <sheetViews>
    <sheetView zoomScale="115" zoomScaleNormal="115" workbookViewId="0">
      <pane xSplit="1" ySplit="1" topLeftCell="B2" activePane="bottomRight" state="frozen"/>
      <selection/>
      <selection pane="topRight"/>
      <selection pane="bottomLeft"/>
      <selection pane="bottomRight" activeCell="J42" sqref="J42"/>
    </sheetView>
  </sheetViews>
  <sheetFormatPr defaultColWidth="9.33333333333333" defaultRowHeight="11.25"/>
  <cols>
    <col min="1" max="1" width="30.3333333333333" customWidth="1"/>
    <col min="2" max="2" width="5.83333333333333" customWidth="1"/>
    <col min="3" max="4" width="23.5" customWidth="1"/>
    <col min="5" max="5" width="12" customWidth="1"/>
    <col min="6" max="6" width="9.83333333333333" customWidth="1"/>
    <col min="7" max="8" width="14.3333333333333" customWidth="1"/>
    <col min="9" max="9" width="25.3333333333333" customWidth="1"/>
    <col min="10" max="10" width="14.3333333333333" customWidth="1"/>
    <col min="11" max="11" width="30.3333333333333" customWidth="1"/>
    <col min="12" max="12" width="12" customWidth="1"/>
    <col min="13" max="14" width="9.83333333333333" customWidth="1"/>
    <col min="15" max="15" width="5.83333333333333" hidden="1" customWidth="1"/>
    <col min="16" max="16" width="12" customWidth="1"/>
    <col min="17" max="18" width="25.6666666666667" customWidth="1"/>
  </cols>
  <sheetData>
    <row r="1" spans="1:18">
      <c r="A1" s="1" t="s">
        <v>0</v>
      </c>
      <c r="C1" t="s">
        <v>1</v>
      </c>
      <c r="D1" s="2" t="s">
        <v>2</v>
      </c>
      <c r="E1" t="s">
        <v>3</v>
      </c>
      <c r="F1" s="3" t="s">
        <v>4</v>
      </c>
      <c r="G1" s="4" t="s">
        <v>5</v>
      </c>
      <c r="H1" t="s">
        <v>6</v>
      </c>
      <c r="I1" s="2" t="s">
        <v>7</v>
      </c>
      <c r="J1" t="s">
        <v>8</v>
      </c>
      <c r="K1" s="2" t="s">
        <v>9</v>
      </c>
      <c r="L1" t="s">
        <v>10</v>
      </c>
      <c r="M1" s="3" t="s">
        <v>11</v>
      </c>
      <c r="N1" s="3" t="s">
        <v>12</v>
      </c>
      <c r="O1" t="s">
        <v>13</v>
      </c>
      <c r="P1" s="4" t="s">
        <v>14</v>
      </c>
      <c r="Q1" t="s">
        <v>15</v>
      </c>
      <c r="R1" t="s">
        <v>16</v>
      </c>
    </row>
    <row r="2" spans="1:18">
      <c r="A2" t="s">
        <v>17</v>
      </c>
      <c r="B2">
        <v>610</v>
      </c>
      <c r="C2">
        <f>6*60</f>
        <v>360</v>
      </c>
      <c r="E2">
        <f>B2*D2</f>
        <v>0</v>
      </c>
      <c r="F2" s="6">
        <f>E2/7</f>
        <v>0</v>
      </c>
      <c r="I2">
        <v>20</v>
      </c>
      <c r="J2">
        <v>5</v>
      </c>
      <c r="K2">
        <f>I2+J2</f>
        <v>25</v>
      </c>
      <c r="L2">
        <f>B2*K2</f>
        <v>15250</v>
      </c>
      <c r="M2" s="6">
        <f>B2*J2</f>
        <v>3050</v>
      </c>
      <c r="N2" s="6">
        <f>L2/7</f>
        <v>2178.57142857143</v>
      </c>
      <c r="O2" s="6">
        <f>N2/C2</f>
        <v>6.0515873015873</v>
      </c>
      <c r="P2" s="6">
        <f>IF(AND(O2&lt;1,O2&gt;0),1,O2)</f>
        <v>6.0515873015873</v>
      </c>
      <c r="Q2" s="12" t="s">
        <v>18</v>
      </c>
      <c r="R2">
        <v>12</v>
      </c>
    </row>
    <row r="3" spans="1:16">
      <c r="A3" t="s">
        <v>19</v>
      </c>
      <c r="B3">
        <v>5</v>
      </c>
      <c r="C3">
        <f t="shared" ref="C3:C12" si="0">6*60</f>
        <v>360</v>
      </c>
      <c r="E3">
        <f t="shared" ref="E3:E32" si="1">B3*D3</f>
        <v>0</v>
      </c>
      <c r="F3" s="6">
        <f t="shared" ref="F3:F32" si="2">E3/7</f>
        <v>0</v>
      </c>
      <c r="I3">
        <v>20</v>
      </c>
      <c r="J3">
        <v>5</v>
      </c>
      <c r="K3">
        <f t="shared" ref="K3:K31" si="3">I3+J3</f>
        <v>25</v>
      </c>
      <c r="L3">
        <f t="shared" ref="L3:L31" si="4">B3*K3</f>
        <v>125</v>
      </c>
      <c r="M3" s="6">
        <f t="shared" ref="M3:M31" si="5">B3*J3</f>
        <v>25</v>
      </c>
      <c r="N3" s="6">
        <f t="shared" ref="N3:N31" si="6">L3/7</f>
        <v>17.8571428571429</v>
      </c>
      <c r="O3" s="6">
        <f t="shared" ref="O3:O31" si="7">N3/C3</f>
        <v>0.0496031746031746</v>
      </c>
      <c r="P3" s="6">
        <f t="shared" ref="P3:P31" si="8">IF(AND(O3&lt;1,O3&gt;0),1,O3)</f>
        <v>1</v>
      </c>
    </row>
    <row r="4" spans="1:16">
      <c r="A4" t="s">
        <v>20</v>
      </c>
      <c r="B4">
        <v>765</v>
      </c>
      <c r="C4">
        <f t="shared" si="0"/>
        <v>360</v>
      </c>
      <c r="E4">
        <f t="shared" si="1"/>
        <v>0</v>
      </c>
      <c r="F4" s="6">
        <f t="shared" si="2"/>
        <v>0</v>
      </c>
      <c r="I4">
        <v>20</v>
      </c>
      <c r="J4">
        <v>5</v>
      </c>
      <c r="K4">
        <f t="shared" si="3"/>
        <v>25</v>
      </c>
      <c r="L4">
        <f t="shared" si="4"/>
        <v>19125</v>
      </c>
      <c r="M4" s="6">
        <f t="shared" si="5"/>
        <v>3825</v>
      </c>
      <c r="N4" s="6">
        <f t="shared" si="6"/>
        <v>2732.14285714286</v>
      </c>
      <c r="O4" s="6">
        <f t="shared" si="7"/>
        <v>7.58928571428571</v>
      </c>
      <c r="P4" s="6">
        <f t="shared" si="8"/>
        <v>7.58928571428571</v>
      </c>
    </row>
    <row r="5" spans="1:16">
      <c r="A5" t="s">
        <v>21</v>
      </c>
      <c r="B5">
        <v>1887</v>
      </c>
      <c r="C5">
        <f t="shared" si="0"/>
        <v>360</v>
      </c>
      <c r="E5">
        <f t="shared" si="1"/>
        <v>0</v>
      </c>
      <c r="F5" s="6">
        <f t="shared" si="2"/>
        <v>0</v>
      </c>
      <c r="I5">
        <v>20</v>
      </c>
      <c r="K5">
        <f t="shared" si="3"/>
        <v>20</v>
      </c>
      <c r="L5">
        <f t="shared" si="4"/>
        <v>37740</v>
      </c>
      <c r="M5" s="6">
        <f t="shared" si="5"/>
        <v>0</v>
      </c>
      <c r="N5" s="6">
        <f t="shared" si="6"/>
        <v>5391.42857142857</v>
      </c>
      <c r="O5" s="6">
        <f t="shared" si="7"/>
        <v>14.9761904761905</v>
      </c>
      <c r="P5" s="6">
        <f t="shared" si="8"/>
        <v>14.9761904761905</v>
      </c>
    </row>
    <row r="6" spans="1:16">
      <c r="A6" t="s">
        <v>22</v>
      </c>
      <c r="B6">
        <v>10</v>
      </c>
      <c r="C6">
        <f t="shared" si="0"/>
        <v>360</v>
      </c>
      <c r="D6">
        <v>20</v>
      </c>
      <c r="E6">
        <f t="shared" si="1"/>
        <v>200</v>
      </c>
      <c r="F6" s="6">
        <f t="shared" si="2"/>
        <v>28.5714285714286</v>
      </c>
      <c r="K6">
        <f t="shared" si="3"/>
        <v>0</v>
      </c>
      <c r="L6">
        <f t="shared" si="4"/>
        <v>0</v>
      </c>
      <c r="M6" s="6">
        <f t="shared" si="5"/>
        <v>0</v>
      </c>
      <c r="N6" s="6">
        <f t="shared" si="6"/>
        <v>0</v>
      </c>
      <c r="O6" s="6">
        <f t="shared" si="7"/>
        <v>0</v>
      </c>
      <c r="P6" s="6">
        <f t="shared" si="8"/>
        <v>0</v>
      </c>
    </row>
    <row r="7" spans="1:18">
      <c r="A7" t="s">
        <v>23</v>
      </c>
      <c r="B7">
        <v>13</v>
      </c>
      <c r="C7">
        <f t="shared" si="0"/>
        <v>360</v>
      </c>
      <c r="E7">
        <f t="shared" si="1"/>
        <v>0</v>
      </c>
      <c r="F7" s="6">
        <f t="shared" si="2"/>
        <v>0</v>
      </c>
      <c r="I7">
        <v>10</v>
      </c>
      <c r="K7">
        <f t="shared" si="3"/>
        <v>10</v>
      </c>
      <c r="L7">
        <f t="shared" si="4"/>
        <v>130</v>
      </c>
      <c r="M7" s="6">
        <f t="shared" si="5"/>
        <v>0</v>
      </c>
      <c r="N7" s="6">
        <f t="shared" si="6"/>
        <v>18.5714285714286</v>
      </c>
      <c r="O7" s="6">
        <f t="shared" si="7"/>
        <v>0.0515873015873016</v>
      </c>
      <c r="P7" s="6">
        <f t="shared" si="8"/>
        <v>1</v>
      </c>
      <c r="R7">
        <v>1</v>
      </c>
    </row>
    <row r="8" spans="1:18">
      <c r="A8" t="s">
        <v>24</v>
      </c>
      <c r="B8">
        <v>5</v>
      </c>
      <c r="C8">
        <f t="shared" si="0"/>
        <v>360</v>
      </c>
      <c r="E8">
        <f t="shared" si="1"/>
        <v>0</v>
      </c>
      <c r="F8" s="6">
        <f t="shared" si="2"/>
        <v>0</v>
      </c>
      <c r="I8">
        <v>20</v>
      </c>
      <c r="K8">
        <f t="shared" si="3"/>
        <v>20</v>
      </c>
      <c r="L8">
        <f t="shared" si="4"/>
        <v>100</v>
      </c>
      <c r="M8" s="6">
        <f t="shared" si="5"/>
        <v>0</v>
      </c>
      <c r="N8" s="6">
        <f t="shared" si="6"/>
        <v>14.2857142857143</v>
      </c>
      <c r="O8" s="6">
        <f t="shared" si="7"/>
        <v>0.0396825396825397</v>
      </c>
      <c r="P8" s="6">
        <f t="shared" si="8"/>
        <v>1</v>
      </c>
      <c r="R8">
        <v>2</v>
      </c>
    </row>
    <row r="9" spans="1:16">
      <c r="A9" t="s">
        <v>25</v>
      </c>
      <c r="B9">
        <v>2972</v>
      </c>
      <c r="C9">
        <f t="shared" si="0"/>
        <v>360</v>
      </c>
      <c r="D9">
        <v>10</v>
      </c>
      <c r="E9">
        <f t="shared" si="1"/>
        <v>29720</v>
      </c>
      <c r="F9" s="6">
        <f t="shared" si="2"/>
        <v>4245.71428571429</v>
      </c>
      <c r="K9">
        <f t="shared" si="3"/>
        <v>0</v>
      </c>
      <c r="L9">
        <f t="shared" si="4"/>
        <v>0</v>
      </c>
      <c r="M9" s="6">
        <f t="shared" si="5"/>
        <v>0</v>
      </c>
      <c r="N9" s="6">
        <f t="shared" si="6"/>
        <v>0</v>
      </c>
      <c r="O9" s="6">
        <f t="shared" si="7"/>
        <v>0</v>
      </c>
      <c r="P9" s="6">
        <f t="shared" si="8"/>
        <v>0</v>
      </c>
    </row>
    <row r="10" spans="1:16">
      <c r="A10" t="s">
        <v>26</v>
      </c>
      <c r="B10">
        <v>2893</v>
      </c>
      <c r="C10">
        <f t="shared" si="0"/>
        <v>360</v>
      </c>
      <c r="D10">
        <v>10</v>
      </c>
      <c r="E10">
        <f t="shared" si="1"/>
        <v>28930</v>
      </c>
      <c r="F10" s="6">
        <f t="shared" si="2"/>
        <v>4132.85714285714</v>
      </c>
      <c r="K10">
        <f t="shared" si="3"/>
        <v>0</v>
      </c>
      <c r="L10">
        <f t="shared" si="4"/>
        <v>0</v>
      </c>
      <c r="M10" s="6">
        <f t="shared" si="5"/>
        <v>0</v>
      </c>
      <c r="N10" s="6">
        <f t="shared" si="6"/>
        <v>0</v>
      </c>
      <c r="O10" s="6">
        <f t="shared" si="7"/>
        <v>0</v>
      </c>
      <c r="P10" s="6">
        <f t="shared" si="8"/>
        <v>0</v>
      </c>
    </row>
    <row r="11" spans="1:16">
      <c r="A11" t="s">
        <v>27</v>
      </c>
      <c r="B11">
        <v>701</v>
      </c>
      <c r="C11">
        <f t="shared" si="0"/>
        <v>360</v>
      </c>
      <c r="E11">
        <f t="shared" si="1"/>
        <v>0</v>
      </c>
      <c r="F11" s="6">
        <f t="shared" si="2"/>
        <v>0</v>
      </c>
      <c r="I11">
        <v>10</v>
      </c>
      <c r="K11">
        <f t="shared" si="3"/>
        <v>10</v>
      </c>
      <c r="L11">
        <f t="shared" si="4"/>
        <v>7010</v>
      </c>
      <c r="M11" s="6">
        <f t="shared" si="5"/>
        <v>0</v>
      </c>
      <c r="N11" s="6">
        <f t="shared" si="6"/>
        <v>1001.42857142857</v>
      </c>
      <c r="O11" s="6">
        <f t="shared" si="7"/>
        <v>2.78174603174603</v>
      </c>
      <c r="P11" s="6">
        <f t="shared" si="8"/>
        <v>2.78174603174603</v>
      </c>
    </row>
    <row r="12" spans="1:18">
      <c r="A12" t="s">
        <v>28</v>
      </c>
      <c r="B12">
        <v>98</v>
      </c>
      <c r="C12">
        <f t="shared" si="0"/>
        <v>360</v>
      </c>
      <c r="D12">
        <v>10</v>
      </c>
      <c r="E12">
        <f t="shared" si="1"/>
        <v>980</v>
      </c>
      <c r="F12" s="6">
        <f t="shared" si="2"/>
        <v>140</v>
      </c>
      <c r="I12">
        <v>20</v>
      </c>
      <c r="K12">
        <f t="shared" si="3"/>
        <v>20</v>
      </c>
      <c r="L12">
        <f t="shared" si="4"/>
        <v>1960</v>
      </c>
      <c r="M12" s="6">
        <f t="shared" si="5"/>
        <v>0</v>
      </c>
      <c r="N12" s="6">
        <f t="shared" si="6"/>
        <v>280</v>
      </c>
      <c r="O12" s="6">
        <f t="shared" si="7"/>
        <v>0.777777777777778</v>
      </c>
      <c r="P12" s="6">
        <f t="shared" si="8"/>
        <v>1</v>
      </c>
      <c r="Q12" s="12" t="s">
        <v>29</v>
      </c>
      <c r="R12">
        <v>17</v>
      </c>
    </row>
    <row r="13" spans="1:16">
      <c r="A13" t="s">
        <v>30</v>
      </c>
      <c r="B13">
        <v>264</v>
      </c>
      <c r="C13">
        <f t="shared" ref="C13:C22" si="9">6*60</f>
        <v>360</v>
      </c>
      <c r="E13">
        <f t="shared" si="1"/>
        <v>0</v>
      </c>
      <c r="F13" s="6">
        <f t="shared" si="2"/>
        <v>0</v>
      </c>
      <c r="I13">
        <v>15</v>
      </c>
      <c r="K13">
        <f t="shared" si="3"/>
        <v>15</v>
      </c>
      <c r="L13">
        <f t="shared" si="4"/>
        <v>3960</v>
      </c>
      <c r="M13" s="6">
        <f t="shared" si="5"/>
        <v>0</v>
      </c>
      <c r="N13" s="6">
        <f t="shared" si="6"/>
        <v>565.714285714286</v>
      </c>
      <c r="O13" s="6">
        <f t="shared" si="7"/>
        <v>1.57142857142857</v>
      </c>
      <c r="P13" s="6">
        <f t="shared" si="8"/>
        <v>1.57142857142857</v>
      </c>
    </row>
    <row r="14" spans="1:16">
      <c r="A14" t="s">
        <v>31</v>
      </c>
      <c r="B14">
        <v>38</v>
      </c>
      <c r="C14">
        <f t="shared" si="9"/>
        <v>360</v>
      </c>
      <c r="D14">
        <v>20</v>
      </c>
      <c r="E14">
        <f t="shared" si="1"/>
        <v>760</v>
      </c>
      <c r="F14" s="6">
        <f t="shared" si="2"/>
        <v>108.571428571429</v>
      </c>
      <c r="K14">
        <f t="shared" si="3"/>
        <v>0</v>
      </c>
      <c r="L14">
        <f t="shared" si="4"/>
        <v>0</v>
      </c>
      <c r="M14" s="6">
        <f t="shared" si="5"/>
        <v>0</v>
      </c>
      <c r="N14" s="6">
        <f t="shared" si="6"/>
        <v>0</v>
      </c>
      <c r="O14" s="6">
        <f t="shared" si="7"/>
        <v>0</v>
      </c>
      <c r="P14" s="6">
        <f t="shared" si="8"/>
        <v>0</v>
      </c>
    </row>
    <row r="15" spans="1:16">
      <c r="A15" t="s">
        <v>32</v>
      </c>
      <c r="B15">
        <v>1</v>
      </c>
      <c r="C15">
        <f t="shared" si="9"/>
        <v>360</v>
      </c>
      <c r="D15">
        <v>20</v>
      </c>
      <c r="E15">
        <f t="shared" si="1"/>
        <v>20</v>
      </c>
      <c r="F15" s="6">
        <f t="shared" si="2"/>
        <v>2.85714285714286</v>
      </c>
      <c r="K15">
        <f t="shared" si="3"/>
        <v>0</v>
      </c>
      <c r="L15">
        <f t="shared" si="4"/>
        <v>0</v>
      </c>
      <c r="M15" s="6">
        <f t="shared" si="5"/>
        <v>0</v>
      </c>
      <c r="N15" s="6">
        <f t="shared" si="6"/>
        <v>0</v>
      </c>
      <c r="O15" s="6">
        <f t="shared" si="7"/>
        <v>0</v>
      </c>
      <c r="P15" s="6">
        <f t="shared" si="8"/>
        <v>0</v>
      </c>
    </row>
    <row r="16" spans="1:16">
      <c r="A16" t="s">
        <v>33</v>
      </c>
      <c r="B16">
        <v>37</v>
      </c>
      <c r="C16">
        <f t="shared" si="9"/>
        <v>360</v>
      </c>
      <c r="D16">
        <v>20</v>
      </c>
      <c r="E16">
        <f t="shared" si="1"/>
        <v>740</v>
      </c>
      <c r="F16" s="6">
        <f t="shared" si="2"/>
        <v>105.714285714286</v>
      </c>
      <c r="K16">
        <f t="shared" si="3"/>
        <v>0</v>
      </c>
      <c r="L16">
        <f t="shared" si="4"/>
        <v>0</v>
      </c>
      <c r="M16" s="6">
        <f t="shared" si="5"/>
        <v>0</v>
      </c>
      <c r="N16" s="6">
        <f t="shared" si="6"/>
        <v>0</v>
      </c>
      <c r="O16" s="6">
        <f t="shared" si="7"/>
        <v>0</v>
      </c>
      <c r="P16" s="6">
        <f t="shared" si="8"/>
        <v>0</v>
      </c>
    </row>
    <row r="17" spans="1:18">
      <c r="A17" t="s">
        <v>34</v>
      </c>
      <c r="B17">
        <v>1944</v>
      </c>
      <c r="C17">
        <f t="shared" si="9"/>
        <v>360</v>
      </c>
      <c r="D17">
        <v>10</v>
      </c>
      <c r="E17">
        <f t="shared" si="1"/>
        <v>19440</v>
      </c>
      <c r="F17" s="6">
        <f t="shared" si="2"/>
        <v>2777.14285714286</v>
      </c>
      <c r="I17">
        <v>20</v>
      </c>
      <c r="K17">
        <f t="shared" si="3"/>
        <v>20</v>
      </c>
      <c r="L17">
        <f t="shared" si="4"/>
        <v>38880</v>
      </c>
      <c r="M17" s="6">
        <f t="shared" si="5"/>
        <v>0</v>
      </c>
      <c r="N17" s="6">
        <f t="shared" si="6"/>
        <v>5554.28571428571</v>
      </c>
      <c r="O17" s="6">
        <f t="shared" si="7"/>
        <v>15.4285714285714</v>
      </c>
      <c r="P17" s="6">
        <f t="shared" si="8"/>
        <v>15.4285714285714</v>
      </c>
      <c r="Q17" s="12" t="s">
        <v>29</v>
      </c>
      <c r="R17">
        <v>17</v>
      </c>
    </row>
    <row r="18" spans="1:16">
      <c r="A18" t="s">
        <v>35</v>
      </c>
      <c r="B18">
        <v>678</v>
      </c>
      <c r="C18">
        <f t="shared" si="9"/>
        <v>360</v>
      </c>
      <c r="D18">
        <v>20</v>
      </c>
      <c r="E18">
        <f t="shared" si="1"/>
        <v>13560</v>
      </c>
      <c r="F18" s="6">
        <f t="shared" si="2"/>
        <v>1937.14285714286</v>
      </c>
      <c r="K18">
        <f t="shared" si="3"/>
        <v>0</v>
      </c>
      <c r="L18">
        <f t="shared" si="4"/>
        <v>0</v>
      </c>
      <c r="M18" s="6">
        <f t="shared" si="5"/>
        <v>0</v>
      </c>
      <c r="N18" s="6">
        <f t="shared" si="6"/>
        <v>0</v>
      </c>
      <c r="O18" s="6">
        <f t="shared" si="7"/>
        <v>0</v>
      </c>
      <c r="P18" s="6">
        <f t="shared" si="8"/>
        <v>0</v>
      </c>
    </row>
    <row r="19" spans="1:16">
      <c r="A19" t="s">
        <v>36</v>
      </c>
      <c r="B19">
        <v>243</v>
      </c>
      <c r="C19">
        <f t="shared" si="9"/>
        <v>360</v>
      </c>
      <c r="E19">
        <f t="shared" si="1"/>
        <v>0</v>
      </c>
      <c r="F19" s="6">
        <f t="shared" si="2"/>
        <v>0</v>
      </c>
      <c r="I19">
        <v>20</v>
      </c>
      <c r="K19">
        <f t="shared" si="3"/>
        <v>20</v>
      </c>
      <c r="L19">
        <f t="shared" si="4"/>
        <v>4860</v>
      </c>
      <c r="M19" s="6">
        <f t="shared" si="5"/>
        <v>0</v>
      </c>
      <c r="N19" s="6">
        <f t="shared" si="6"/>
        <v>694.285714285714</v>
      </c>
      <c r="O19" s="6">
        <f t="shared" si="7"/>
        <v>1.92857142857143</v>
      </c>
      <c r="P19" s="6">
        <f t="shared" si="8"/>
        <v>1.92857142857143</v>
      </c>
    </row>
    <row r="20" spans="1:16">
      <c r="A20" t="s">
        <v>37</v>
      </c>
      <c r="B20">
        <v>7</v>
      </c>
      <c r="C20">
        <f t="shared" si="9"/>
        <v>360</v>
      </c>
      <c r="E20">
        <f t="shared" si="1"/>
        <v>0</v>
      </c>
      <c r="F20" s="6">
        <f t="shared" si="2"/>
        <v>0</v>
      </c>
      <c r="I20">
        <v>20</v>
      </c>
      <c r="K20">
        <f t="shared" si="3"/>
        <v>20</v>
      </c>
      <c r="L20">
        <f t="shared" si="4"/>
        <v>140</v>
      </c>
      <c r="M20" s="6">
        <f t="shared" si="5"/>
        <v>0</v>
      </c>
      <c r="N20" s="6">
        <f t="shared" si="6"/>
        <v>20</v>
      </c>
      <c r="O20" s="6">
        <f t="shared" si="7"/>
        <v>0.0555555555555556</v>
      </c>
      <c r="P20" s="6">
        <f t="shared" si="8"/>
        <v>1</v>
      </c>
    </row>
    <row r="21" spans="1:16">
      <c r="A21" t="s">
        <v>38</v>
      </c>
      <c r="B21">
        <v>43</v>
      </c>
      <c r="C21">
        <f t="shared" si="9"/>
        <v>360</v>
      </c>
      <c r="D21">
        <v>20</v>
      </c>
      <c r="E21">
        <f t="shared" si="1"/>
        <v>860</v>
      </c>
      <c r="F21" s="6">
        <f t="shared" si="2"/>
        <v>122.857142857143</v>
      </c>
      <c r="K21">
        <f t="shared" si="3"/>
        <v>0</v>
      </c>
      <c r="L21">
        <f t="shared" si="4"/>
        <v>0</v>
      </c>
      <c r="M21" s="6">
        <f t="shared" si="5"/>
        <v>0</v>
      </c>
      <c r="N21" s="6">
        <f t="shared" si="6"/>
        <v>0</v>
      </c>
      <c r="O21" s="6">
        <f t="shared" si="7"/>
        <v>0</v>
      </c>
      <c r="P21" s="6">
        <f t="shared" si="8"/>
        <v>0</v>
      </c>
    </row>
    <row r="22" spans="1:16">
      <c r="A22" t="s">
        <v>39</v>
      </c>
      <c r="B22">
        <v>11</v>
      </c>
      <c r="C22">
        <f t="shared" si="9"/>
        <v>360</v>
      </c>
      <c r="D22">
        <v>10</v>
      </c>
      <c r="E22">
        <f t="shared" si="1"/>
        <v>110</v>
      </c>
      <c r="F22" s="6">
        <f t="shared" si="2"/>
        <v>15.7142857142857</v>
      </c>
      <c r="I22">
        <v>20</v>
      </c>
      <c r="K22">
        <f t="shared" si="3"/>
        <v>20</v>
      </c>
      <c r="L22">
        <f t="shared" si="4"/>
        <v>220</v>
      </c>
      <c r="M22" s="6">
        <f t="shared" si="5"/>
        <v>0</v>
      </c>
      <c r="N22" s="6">
        <f t="shared" si="6"/>
        <v>31.4285714285714</v>
      </c>
      <c r="O22" s="6">
        <f t="shared" si="7"/>
        <v>0.0873015873015873</v>
      </c>
      <c r="P22" s="6">
        <f t="shared" si="8"/>
        <v>1</v>
      </c>
    </row>
    <row r="23" spans="1:16">
      <c r="A23" t="s">
        <v>40</v>
      </c>
      <c r="B23">
        <v>5</v>
      </c>
      <c r="C23">
        <f t="shared" ref="C23:C38" si="10">6*60</f>
        <v>360</v>
      </c>
      <c r="E23">
        <f t="shared" si="1"/>
        <v>0</v>
      </c>
      <c r="F23" s="6">
        <f t="shared" si="2"/>
        <v>0</v>
      </c>
      <c r="K23">
        <f t="shared" si="3"/>
        <v>0</v>
      </c>
      <c r="L23">
        <f t="shared" si="4"/>
        <v>0</v>
      </c>
      <c r="M23" s="6">
        <f t="shared" si="5"/>
        <v>0</v>
      </c>
      <c r="N23" s="6">
        <f t="shared" si="6"/>
        <v>0</v>
      </c>
      <c r="O23" s="6">
        <f t="shared" si="7"/>
        <v>0</v>
      </c>
      <c r="P23" s="6">
        <f t="shared" si="8"/>
        <v>0</v>
      </c>
    </row>
    <row r="24" spans="1:18">
      <c r="A24" t="s">
        <v>41</v>
      </c>
      <c r="B24">
        <v>1314</v>
      </c>
      <c r="C24">
        <f t="shared" si="10"/>
        <v>360</v>
      </c>
      <c r="E24">
        <f t="shared" si="1"/>
        <v>0</v>
      </c>
      <c r="F24" s="6">
        <f t="shared" si="2"/>
        <v>0</v>
      </c>
      <c r="I24">
        <v>20</v>
      </c>
      <c r="J24">
        <v>5</v>
      </c>
      <c r="K24">
        <f t="shared" si="3"/>
        <v>25</v>
      </c>
      <c r="L24">
        <f t="shared" si="4"/>
        <v>32850</v>
      </c>
      <c r="M24" s="6">
        <f t="shared" si="5"/>
        <v>6570</v>
      </c>
      <c r="N24" s="6">
        <f t="shared" si="6"/>
        <v>4692.85714285714</v>
      </c>
      <c r="O24" s="6">
        <f t="shared" si="7"/>
        <v>13.0357142857143</v>
      </c>
      <c r="P24" s="6">
        <f t="shared" si="8"/>
        <v>13.0357142857143</v>
      </c>
      <c r="Q24" t="s">
        <v>42</v>
      </c>
      <c r="R24">
        <v>13</v>
      </c>
    </row>
    <row r="25" spans="1:18">
      <c r="A25" t="s">
        <v>43</v>
      </c>
      <c r="B25">
        <v>187</v>
      </c>
      <c r="C25">
        <f t="shared" si="10"/>
        <v>360</v>
      </c>
      <c r="E25">
        <f t="shared" si="1"/>
        <v>0</v>
      </c>
      <c r="F25" s="6">
        <f t="shared" si="2"/>
        <v>0</v>
      </c>
      <c r="I25">
        <v>20</v>
      </c>
      <c r="K25">
        <f t="shared" si="3"/>
        <v>20</v>
      </c>
      <c r="L25">
        <f t="shared" si="4"/>
        <v>3740</v>
      </c>
      <c r="M25" s="6">
        <f t="shared" si="5"/>
        <v>0</v>
      </c>
      <c r="N25" s="6">
        <f t="shared" si="6"/>
        <v>534.285714285714</v>
      </c>
      <c r="O25" s="6">
        <f t="shared" si="7"/>
        <v>1.48412698412698</v>
      </c>
      <c r="P25" s="6">
        <f t="shared" si="8"/>
        <v>1.48412698412698</v>
      </c>
      <c r="R25">
        <v>1</v>
      </c>
    </row>
    <row r="26" spans="1:16">
      <c r="A26" t="s">
        <v>44</v>
      </c>
      <c r="B26">
        <v>9</v>
      </c>
      <c r="C26">
        <f t="shared" si="10"/>
        <v>360</v>
      </c>
      <c r="E26">
        <f t="shared" si="1"/>
        <v>0</v>
      </c>
      <c r="F26" s="6">
        <f t="shared" si="2"/>
        <v>0</v>
      </c>
      <c r="K26">
        <f t="shared" si="3"/>
        <v>0</v>
      </c>
      <c r="L26">
        <f t="shared" si="4"/>
        <v>0</v>
      </c>
      <c r="M26" s="6">
        <f t="shared" si="5"/>
        <v>0</v>
      </c>
      <c r="N26" s="6">
        <f t="shared" si="6"/>
        <v>0</v>
      </c>
      <c r="O26" s="6">
        <f t="shared" si="7"/>
        <v>0</v>
      </c>
      <c r="P26" s="6">
        <f t="shared" si="8"/>
        <v>0</v>
      </c>
    </row>
    <row r="27" spans="1:16">
      <c r="A27" t="s">
        <v>45</v>
      </c>
      <c r="B27">
        <v>1514</v>
      </c>
      <c r="C27">
        <f t="shared" si="10"/>
        <v>360</v>
      </c>
      <c r="D27">
        <v>10</v>
      </c>
      <c r="E27">
        <f t="shared" si="1"/>
        <v>15140</v>
      </c>
      <c r="F27" s="6">
        <f t="shared" si="2"/>
        <v>2162.85714285714</v>
      </c>
      <c r="I27">
        <v>20</v>
      </c>
      <c r="K27">
        <f t="shared" si="3"/>
        <v>20</v>
      </c>
      <c r="L27">
        <f t="shared" si="4"/>
        <v>30280</v>
      </c>
      <c r="M27" s="6">
        <f t="shared" si="5"/>
        <v>0</v>
      </c>
      <c r="N27" s="6">
        <f t="shared" si="6"/>
        <v>4325.71428571429</v>
      </c>
      <c r="O27" s="6">
        <f t="shared" si="7"/>
        <v>12.015873015873</v>
      </c>
      <c r="P27" s="6">
        <f t="shared" si="8"/>
        <v>12.015873015873</v>
      </c>
    </row>
    <row r="28" spans="1:16">
      <c r="A28" t="s">
        <v>46</v>
      </c>
      <c r="B28">
        <v>219</v>
      </c>
      <c r="C28">
        <f t="shared" si="10"/>
        <v>360</v>
      </c>
      <c r="D28">
        <v>20</v>
      </c>
      <c r="E28">
        <f t="shared" si="1"/>
        <v>4380</v>
      </c>
      <c r="F28" s="6">
        <f t="shared" si="2"/>
        <v>625.714285714286</v>
      </c>
      <c r="K28">
        <f t="shared" si="3"/>
        <v>0</v>
      </c>
      <c r="L28">
        <f t="shared" si="4"/>
        <v>0</v>
      </c>
      <c r="M28" s="6">
        <f t="shared" si="5"/>
        <v>0</v>
      </c>
      <c r="N28" s="6">
        <f t="shared" si="6"/>
        <v>0</v>
      </c>
      <c r="O28" s="6">
        <f t="shared" si="7"/>
        <v>0</v>
      </c>
      <c r="P28" s="6">
        <f t="shared" si="8"/>
        <v>0</v>
      </c>
    </row>
    <row r="29" spans="1:18">
      <c r="A29" t="s">
        <v>47</v>
      </c>
      <c r="B29">
        <v>874</v>
      </c>
      <c r="C29">
        <f t="shared" si="10"/>
        <v>360</v>
      </c>
      <c r="E29">
        <f t="shared" si="1"/>
        <v>0</v>
      </c>
      <c r="F29" s="6">
        <f t="shared" si="2"/>
        <v>0</v>
      </c>
      <c r="I29">
        <v>20</v>
      </c>
      <c r="K29">
        <f t="shared" si="3"/>
        <v>20</v>
      </c>
      <c r="L29">
        <f t="shared" si="4"/>
        <v>17480</v>
      </c>
      <c r="M29" s="6">
        <f t="shared" si="5"/>
        <v>0</v>
      </c>
      <c r="N29" s="6">
        <f t="shared" si="6"/>
        <v>2497.14285714286</v>
      </c>
      <c r="O29" s="6">
        <f t="shared" si="7"/>
        <v>6.93650793650794</v>
      </c>
      <c r="P29" s="6">
        <f t="shared" si="8"/>
        <v>6.93650793650794</v>
      </c>
      <c r="Q29" s="12" t="s">
        <v>29</v>
      </c>
      <c r="R29">
        <v>17</v>
      </c>
    </row>
    <row r="30" spans="1:16">
      <c r="A30" t="s">
        <v>48</v>
      </c>
      <c r="B30">
        <v>1774</v>
      </c>
      <c r="C30">
        <f t="shared" si="10"/>
        <v>360</v>
      </c>
      <c r="E30">
        <f t="shared" si="1"/>
        <v>0</v>
      </c>
      <c r="F30" s="6">
        <f t="shared" si="2"/>
        <v>0</v>
      </c>
      <c r="I30">
        <v>20</v>
      </c>
      <c r="K30">
        <f t="shared" si="3"/>
        <v>20</v>
      </c>
      <c r="L30">
        <f t="shared" si="4"/>
        <v>35480</v>
      </c>
      <c r="M30" s="6">
        <f t="shared" si="5"/>
        <v>0</v>
      </c>
      <c r="N30" s="6">
        <f t="shared" si="6"/>
        <v>5068.57142857143</v>
      </c>
      <c r="O30" s="6">
        <f t="shared" si="7"/>
        <v>14.0793650793651</v>
      </c>
      <c r="P30" s="6">
        <f t="shared" si="8"/>
        <v>14.0793650793651</v>
      </c>
    </row>
    <row r="31" spans="1:16">
      <c r="A31" t="s">
        <v>49</v>
      </c>
      <c r="B31">
        <v>25</v>
      </c>
      <c r="C31">
        <f t="shared" si="10"/>
        <v>360</v>
      </c>
      <c r="E31">
        <f t="shared" si="1"/>
        <v>0</v>
      </c>
      <c r="F31" s="6">
        <f t="shared" si="2"/>
        <v>0</v>
      </c>
      <c r="I31">
        <v>15</v>
      </c>
      <c r="K31">
        <f t="shared" si="3"/>
        <v>15</v>
      </c>
      <c r="L31">
        <f t="shared" si="4"/>
        <v>375</v>
      </c>
      <c r="M31" s="6">
        <f t="shared" si="5"/>
        <v>0</v>
      </c>
      <c r="N31" s="6">
        <f t="shared" si="6"/>
        <v>53.5714285714286</v>
      </c>
      <c r="O31" s="6">
        <f t="shared" si="7"/>
        <v>0.148809523809524</v>
      </c>
      <c r="P31" s="6">
        <f t="shared" si="8"/>
        <v>1</v>
      </c>
    </row>
    <row r="32" spans="1:6">
      <c r="A32" t="s">
        <v>50</v>
      </c>
      <c r="B32">
        <v>750</v>
      </c>
      <c r="C32">
        <f t="shared" si="10"/>
        <v>360</v>
      </c>
      <c r="D32">
        <v>20</v>
      </c>
      <c r="E32">
        <f t="shared" si="1"/>
        <v>15000</v>
      </c>
      <c r="F32" s="6">
        <f t="shared" si="2"/>
        <v>2142.85714285714</v>
      </c>
    </row>
    <row r="33" spans="3:3">
      <c r="C33">
        <f t="shared" si="10"/>
        <v>360</v>
      </c>
    </row>
    <row r="34" spans="3:20">
      <c r="C34">
        <f t="shared" si="10"/>
        <v>360</v>
      </c>
      <c r="H34" t="s">
        <v>51</v>
      </c>
      <c r="I34" s="11" t="s">
        <v>52</v>
      </c>
      <c r="P34" s="12" t="s">
        <v>53</v>
      </c>
      <c r="R34" t="s">
        <v>16</v>
      </c>
      <c r="S34" s="13" t="s">
        <v>54</v>
      </c>
      <c r="T34" t="s">
        <v>55</v>
      </c>
    </row>
    <row r="35" spans="3:20">
      <c r="C35">
        <f t="shared" si="10"/>
        <v>360</v>
      </c>
      <c r="E35" s="3" t="s">
        <v>56</v>
      </c>
      <c r="F35" s="6">
        <f>SUM(F9,F10,F17,F18,F12,F14)</f>
        <v>13341.4285714286</v>
      </c>
      <c r="G35" s="6">
        <f>F35/C35</f>
        <v>37.0595238095238</v>
      </c>
      <c r="H35">
        <v>37</v>
      </c>
      <c r="P35" s="12">
        <v>29</v>
      </c>
      <c r="R35" s="8">
        <v>17</v>
      </c>
      <c r="S35">
        <v>12</v>
      </c>
      <c r="T35">
        <f>S35*20*6</f>
        <v>1440</v>
      </c>
    </row>
    <row r="36" spans="3:8">
      <c r="C36">
        <f t="shared" si="10"/>
        <v>360</v>
      </c>
      <c r="E36" s="3" t="s">
        <v>57</v>
      </c>
      <c r="F36" s="6">
        <f>SUM(F32,J24,F21,F15)</f>
        <v>2273.57142857143</v>
      </c>
      <c r="G36" s="6">
        <f>F36/C36</f>
        <v>6.31547619047619</v>
      </c>
      <c r="H36">
        <v>6</v>
      </c>
    </row>
    <row r="37" spans="3:9">
      <c r="C37">
        <f t="shared" si="10"/>
        <v>360</v>
      </c>
      <c r="E37" s="3" t="s">
        <v>58</v>
      </c>
      <c r="F37" s="6">
        <f>SUM(F6,F16,F27,F28)</f>
        <v>2922.85714285714</v>
      </c>
      <c r="G37" s="6">
        <f>F37/C37</f>
        <v>8.11904761904762</v>
      </c>
      <c r="H37" s="8">
        <v>6</v>
      </c>
      <c r="I37">
        <v>1</v>
      </c>
    </row>
    <row r="38" ht="33.75" spans="1:9">
      <c r="A38" t="s">
        <v>59</v>
      </c>
      <c r="C38">
        <f t="shared" si="10"/>
        <v>360</v>
      </c>
      <c r="E38" s="10" t="s">
        <v>60</v>
      </c>
      <c r="F38" s="6">
        <f>SUM(F35,T35)</f>
        <v>14781.4285714286</v>
      </c>
      <c r="G38" s="6">
        <f>F38/C38</f>
        <v>41.0595238095238</v>
      </c>
      <c r="H38" s="8">
        <v>37</v>
      </c>
      <c r="I38">
        <v>6</v>
      </c>
    </row>
  </sheetData>
  <pageMargins left="0.75" right="0.75" top="1" bottom="1" header="0.5" footer="0.5"/>
  <headerFooter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43"/>
  <sheetViews>
    <sheetView tabSelected="1" zoomScale="115" zoomScaleNormal="115" workbookViewId="0">
      <pane xSplit="1" ySplit="1" topLeftCell="B14" activePane="bottomRight" state="frozen"/>
      <selection/>
      <selection pane="topRight"/>
      <selection pane="bottomLeft"/>
      <selection pane="bottomRight" activeCell="H54" sqref="H54"/>
    </sheetView>
  </sheetViews>
  <sheetFormatPr defaultColWidth="9.33333333333333" defaultRowHeight="11.25"/>
  <cols>
    <col min="1" max="1" width="30.3333333333333" customWidth="1"/>
    <col min="2" max="2" width="5.83333333333333" customWidth="1"/>
    <col min="3" max="4" width="23.5" customWidth="1"/>
    <col min="5" max="5" width="12" customWidth="1"/>
    <col min="6" max="6" width="9.83333333333333" customWidth="1"/>
    <col min="7" max="8" width="14.3333333333333" customWidth="1"/>
    <col min="9" max="9" width="25.3333333333333" customWidth="1"/>
    <col min="10" max="10" width="14.3333333333333" customWidth="1"/>
    <col min="11" max="11" width="30.3333333333333" customWidth="1"/>
    <col min="12" max="12" width="12" customWidth="1"/>
    <col min="13" max="14" width="9.83333333333333" customWidth="1"/>
    <col min="15" max="15" width="5.83333333333333" hidden="1" customWidth="1"/>
    <col min="16" max="16" width="12" customWidth="1"/>
    <col min="17" max="18" width="25.6666666666667" customWidth="1"/>
  </cols>
  <sheetData>
    <row r="1" customFormat="1" spans="1:18">
      <c r="A1" s="1" t="s">
        <v>61</v>
      </c>
      <c r="C1" t="s">
        <v>1</v>
      </c>
      <c r="D1" s="2" t="s">
        <v>2</v>
      </c>
      <c r="E1" t="s">
        <v>3</v>
      </c>
      <c r="F1" s="3" t="s">
        <v>4</v>
      </c>
      <c r="G1" s="4" t="s">
        <v>5</v>
      </c>
      <c r="H1" t="s">
        <v>6</v>
      </c>
      <c r="I1" s="2" t="s">
        <v>7</v>
      </c>
      <c r="J1" t="s">
        <v>8</v>
      </c>
      <c r="K1" s="2" t="s">
        <v>9</v>
      </c>
      <c r="L1" t="s">
        <v>10</v>
      </c>
      <c r="M1" s="3" t="s">
        <v>11</v>
      </c>
      <c r="N1" s="3" t="s">
        <v>12</v>
      </c>
      <c r="O1" t="s">
        <v>13</v>
      </c>
      <c r="P1" s="4" t="s">
        <v>14</v>
      </c>
      <c r="Q1" t="s">
        <v>15</v>
      </c>
      <c r="R1" t="s">
        <v>16</v>
      </c>
    </row>
    <row r="2" customFormat="1" spans="1:16">
      <c r="A2" s="5" t="s">
        <v>22</v>
      </c>
      <c r="B2" s="5">
        <v>42</v>
      </c>
      <c r="C2">
        <f t="shared" ref="C2:C8" si="0">6*60</f>
        <v>360</v>
      </c>
      <c r="D2">
        <v>20</v>
      </c>
      <c r="E2">
        <f t="shared" ref="E2:E8" si="1">B2*D2</f>
        <v>840</v>
      </c>
      <c r="F2" s="6">
        <f>E2/30</f>
        <v>28</v>
      </c>
      <c r="K2">
        <f t="shared" ref="K2:K8" si="2">I2+J2</f>
        <v>0</v>
      </c>
      <c r="L2">
        <f t="shared" ref="L2:L8" si="3">B2*K2</f>
        <v>0</v>
      </c>
      <c r="M2" s="6">
        <f t="shared" ref="M2:M8" si="4">B2*J2</f>
        <v>0</v>
      </c>
      <c r="N2" s="6">
        <f>L2/30</f>
        <v>0</v>
      </c>
      <c r="O2" s="6">
        <f t="shared" ref="O2:O8" si="5">N2/C2</f>
        <v>0</v>
      </c>
      <c r="P2" s="6">
        <f t="shared" ref="P2:P8" si="6">IF(AND(O2&lt;1,O2&gt;0),1,O2)</f>
        <v>0</v>
      </c>
    </row>
    <row r="3" customFormat="1" spans="1:18">
      <c r="A3" s="5" t="s">
        <v>24</v>
      </c>
      <c r="B3" s="5">
        <v>11</v>
      </c>
      <c r="C3">
        <f t="shared" si="0"/>
        <v>360</v>
      </c>
      <c r="E3">
        <f t="shared" si="1"/>
        <v>0</v>
      </c>
      <c r="F3" s="6">
        <f t="shared" ref="F3:F37" si="7">E3/30</f>
        <v>0</v>
      </c>
      <c r="I3">
        <v>20</v>
      </c>
      <c r="K3">
        <f t="shared" si="2"/>
        <v>20</v>
      </c>
      <c r="L3">
        <f t="shared" si="3"/>
        <v>220</v>
      </c>
      <c r="M3" s="6">
        <f t="shared" si="4"/>
        <v>0</v>
      </c>
      <c r="N3" s="6">
        <f t="shared" ref="N3:N36" si="8">L3/30</f>
        <v>7.33333333333333</v>
      </c>
      <c r="O3" s="6">
        <f t="shared" si="5"/>
        <v>0.0203703703703704</v>
      </c>
      <c r="P3" s="6">
        <f t="shared" si="6"/>
        <v>1</v>
      </c>
      <c r="R3">
        <v>2</v>
      </c>
    </row>
    <row r="4" customFormat="1" spans="1:16">
      <c r="A4" s="5" t="s">
        <v>19</v>
      </c>
      <c r="B4" s="5">
        <v>10</v>
      </c>
      <c r="C4">
        <f t="shared" si="0"/>
        <v>360</v>
      </c>
      <c r="E4">
        <f t="shared" si="1"/>
        <v>0</v>
      </c>
      <c r="F4" s="6">
        <f t="shared" si="7"/>
        <v>0</v>
      </c>
      <c r="I4">
        <v>20</v>
      </c>
      <c r="J4">
        <v>5</v>
      </c>
      <c r="K4">
        <f t="shared" si="2"/>
        <v>25</v>
      </c>
      <c r="L4">
        <f t="shared" si="3"/>
        <v>250</v>
      </c>
      <c r="M4" s="6">
        <f t="shared" si="4"/>
        <v>50</v>
      </c>
      <c r="N4" s="6">
        <f t="shared" si="8"/>
        <v>8.33333333333333</v>
      </c>
      <c r="O4" s="6">
        <f t="shared" si="5"/>
        <v>0.0231481481481482</v>
      </c>
      <c r="P4" s="6">
        <f t="shared" si="6"/>
        <v>1</v>
      </c>
    </row>
    <row r="5" customFormat="1" spans="1:18">
      <c r="A5" s="5" t="s">
        <v>17</v>
      </c>
      <c r="B5" s="5">
        <v>2740</v>
      </c>
      <c r="C5">
        <f t="shared" si="0"/>
        <v>360</v>
      </c>
      <c r="E5">
        <f t="shared" si="1"/>
        <v>0</v>
      </c>
      <c r="F5" s="6">
        <f t="shared" si="7"/>
        <v>0</v>
      </c>
      <c r="I5">
        <v>20</v>
      </c>
      <c r="J5">
        <v>5</v>
      </c>
      <c r="K5">
        <f t="shared" si="2"/>
        <v>25</v>
      </c>
      <c r="L5">
        <f t="shared" si="3"/>
        <v>68500</v>
      </c>
      <c r="M5" s="6">
        <f t="shared" si="4"/>
        <v>13700</v>
      </c>
      <c r="N5" s="6">
        <f t="shared" si="8"/>
        <v>2283.33333333333</v>
      </c>
      <c r="O5" s="6">
        <f t="shared" si="5"/>
        <v>6.34259259259259</v>
      </c>
      <c r="P5" s="6">
        <f t="shared" si="6"/>
        <v>6.34259259259259</v>
      </c>
      <c r="Q5" s="12" t="s">
        <v>18</v>
      </c>
      <c r="R5">
        <v>12</v>
      </c>
    </row>
    <row r="6" customFormat="1" spans="1:16">
      <c r="A6" s="5" t="s">
        <v>21</v>
      </c>
      <c r="B6" s="5">
        <v>7593</v>
      </c>
      <c r="C6">
        <f t="shared" si="0"/>
        <v>360</v>
      </c>
      <c r="E6">
        <f t="shared" si="1"/>
        <v>0</v>
      </c>
      <c r="F6" s="6">
        <f t="shared" si="7"/>
        <v>0</v>
      </c>
      <c r="I6">
        <v>20</v>
      </c>
      <c r="K6">
        <f t="shared" si="2"/>
        <v>20</v>
      </c>
      <c r="L6">
        <f t="shared" si="3"/>
        <v>151860</v>
      </c>
      <c r="M6" s="6">
        <f t="shared" si="4"/>
        <v>0</v>
      </c>
      <c r="N6" s="6">
        <f t="shared" si="8"/>
        <v>5062</v>
      </c>
      <c r="O6" s="6">
        <f t="shared" si="5"/>
        <v>14.0611111111111</v>
      </c>
      <c r="P6" s="6">
        <f t="shared" si="6"/>
        <v>14.0611111111111</v>
      </c>
    </row>
    <row r="7" customFormat="1" spans="1:16">
      <c r="A7" s="5" t="s">
        <v>20</v>
      </c>
      <c r="B7" s="5">
        <v>3244</v>
      </c>
      <c r="C7">
        <f t="shared" si="0"/>
        <v>360</v>
      </c>
      <c r="E7">
        <f t="shared" si="1"/>
        <v>0</v>
      </c>
      <c r="F7" s="6">
        <f t="shared" si="7"/>
        <v>0</v>
      </c>
      <c r="I7">
        <v>20</v>
      </c>
      <c r="J7">
        <v>5</v>
      </c>
      <c r="K7">
        <f t="shared" si="2"/>
        <v>25</v>
      </c>
      <c r="L7">
        <f t="shared" si="3"/>
        <v>81100</v>
      </c>
      <c r="M7" s="6">
        <f t="shared" si="4"/>
        <v>16220</v>
      </c>
      <c r="N7" s="6">
        <f t="shared" si="8"/>
        <v>2703.33333333333</v>
      </c>
      <c r="O7" s="6">
        <f t="shared" si="5"/>
        <v>7.50925925925926</v>
      </c>
      <c r="P7" s="6">
        <f t="shared" si="6"/>
        <v>7.50925925925926</v>
      </c>
    </row>
    <row r="8" customFormat="1" spans="1:18">
      <c r="A8" s="5" t="s">
        <v>23</v>
      </c>
      <c r="B8" s="5">
        <v>47</v>
      </c>
      <c r="C8">
        <f t="shared" si="0"/>
        <v>360</v>
      </c>
      <c r="E8">
        <f t="shared" ref="E8:E37" si="9">B8*D8</f>
        <v>0</v>
      </c>
      <c r="F8" s="6">
        <f t="shared" si="7"/>
        <v>0</v>
      </c>
      <c r="I8">
        <v>10</v>
      </c>
      <c r="K8">
        <f t="shared" si="2"/>
        <v>10</v>
      </c>
      <c r="L8">
        <f t="shared" si="3"/>
        <v>470</v>
      </c>
      <c r="M8" s="6">
        <f t="shared" si="4"/>
        <v>0</v>
      </c>
      <c r="N8" s="6">
        <f t="shared" si="8"/>
        <v>15.6666666666667</v>
      </c>
      <c r="O8" s="6">
        <f t="shared" si="5"/>
        <v>0.0435185185185185</v>
      </c>
      <c r="P8" s="6">
        <f t="shared" si="6"/>
        <v>1</v>
      </c>
      <c r="R8">
        <v>1</v>
      </c>
    </row>
    <row r="9" customFormat="1" spans="1:16">
      <c r="A9" s="7" t="s">
        <v>62</v>
      </c>
      <c r="B9" s="5">
        <v>2</v>
      </c>
      <c r="E9">
        <f t="shared" si="9"/>
        <v>0</v>
      </c>
      <c r="F9" s="6">
        <f t="shared" si="7"/>
        <v>0</v>
      </c>
      <c r="M9" s="6"/>
      <c r="N9" s="6">
        <f t="shared" si="8"/>
        <v>0</v>
      </c>
      <c r="O9" s="6"/>
      <c r="P9" s="6"/>
    </row>
    <row r="10" customFormat="1" spans="1:16">
      <c r="A10" s="5" t="s">
        <v>25</v>
      </c>
      <c r="B10" s="5">
        <v>12467</v>
      </c>
      <c r="C10">
        <f t="shared" ref="C10:C39" si="10">6*60</f>
        <v>360</v>
      </c>
      <c r="D10">
        <v>10</v>
      </c>
      <c r="E10">
        <f t="shared" si="9"/>
        <v>124670</v>
      </c>
      <c r="F10" s="6">
        <f t="shared" si="7"/>
        <v>4155.66666666667</v>
      </c>
      <c r="K10">
        <f t="shared" ref="K10:K32" si="11">I10+J10</f>
        <v>0</v>
      </c>
      <c r="L10">
        <f t="shared" ref="L10:L32" si="12">B10*K10</f>
        <v>0</v>
      </c>
      <c r="M10" s="6">
        <f t="shared" ref="M10:M32" si="13">B10*J10</f>
        <v>0</v>
      </c>
      <c r="N10" s="6">
        <f t="shared" si="8"/>
        <v>0</v>
      </c>
      <c r="O10" s="6">
        <f t="shared" ref="O10:O32" si="14">N10/C10</f>
        <v>0</v>
      </c>
      <c r="P10" s="6">
        <f t="shared" ref="P10:P32" si="15">IF(AND(O10&lt;1,O10&gt;0),1,O10)</f>
        <v>0</v>
      </c>
    </row>
    <row r="11" customFormat="1" spans="1:16">
      <c r="A11" s="5" t="s">
        <v>26</v>
      </c>
      <c r="B11" s="5">
        <v>12205</v>
      </c>
      <c r="C11">
        <f t="shared" si="10"/>
        <v>360</v>
      </c>
      <c r="D11">
        <v>10</v>
      </c>
      <c r="E11">
        <f t="shared" si="9"/>
        <v>122050</v>
      </c>
      <c r="F11" s="6">
        <f t="shared" si="7"/>
        <v>4068.33333333333</v>
      </c>
      <c r="K11">
        <f t="shared" si="11"/>
        <v>0</v>
      </c>
      <c r="L11">
        <f t="shared" si="12"/>
        <v>0</v>
      </c>
      <c r="M11" s="6">
        <f t="shared" si="13"/>
        <v>0</v>
      </c>
      <c r="N11" s="6">
        <f t="shared" si="8"/>
        <v>0</v>
      </c>
      <c r="O11" s="6">
        <f t="shared" si="14"/>
        <v>0</v>
      </c>
      <c r="P11" s="6">
        <f t="shared" si="15"/>
        <v>0</v>
      </c>
    </row>
    <row r="12" customFormat="1" spans="1:16">
      <c r="A12" s="5" t="s">
        <v>27</v>
      </c>
      <c r="B12" s="5">
        <v>2580</v>
      </c>
      <c r="C12">
        <f t="shared" si="10"/>
        <v>360</v>
      </c>
      <c r="E12">
        <f t="shared" si="9"/>
        <v>0</v>
      </c>
      <c r="F12" s="6">
        <f t="shared" si="7"/>
        <v>0</v>
      </c>
      <c r="I12">
        <v>10</v>
      </c>
      <c r="K12">
        <f t="shared" si="11"/>
        <v>10</v>
      </c>
      <c r="L12">
        <f t="shared" si="12"/>
        <v>25800</v>
      </c>
      <c r="M12" s="6">
        <f t="shared" si="13"/>
        <v>0</v>
      </c>
      <c r="N12" s="6">
        <f t="shared" si="8"/>
        <v>860</v>
      </c>
      <c r="O12" s="6">
        <f t="shared" si="14"/>
        <v>2.38888888888889</v>
      </c>
      <c r="P12" s="6">
        <f t="shared" si="15"/>
        <v>2.38888888888889</v>
      </c>
    </row>
    <row r="13" customFormat="1" spans="1:18">
      <c r="A13" s="5" t="s">
        <v>28</v>
      </c>
      <c r="B13" s="5">
        <v>518</v>
      </c>
      <c r="C13">
        <f t="shared" si="10"/>
        <v>360</v>
      </c>
      <c r="D13">
        <v>10</v>
      </c>
      <c r="E13">
        <f t="shared" si="9"/>
        <v>5180</v>
      </c>
      <c r="F13" s="6">
        <f t="shared" si="7"/>
        <v>172.666666666667</v>
      </c>
      <c r="I13">
        <v>20</v>
      </c>
      <c r="K13">
        <f t="shared" si="11"/>
        <v>20</v>
      </c>
      <c r="L13">
        <f t="shared" si="12"/>
        <v>10360</v>
      </c>
      <c r="M13" s="6">
        <f t="shared" si="13"/>
        <v>0</v>
      </c>
      <c r="N13" s="6">
        <f t="shared" si="8"/>
        <v>345.333333333333</v>
      </c>
      <c r="O13" s="6">
        <f t="shared" si="14"/>
        <v>0.959259259259259</v>
      </c>
      <c r="P13" s="6">
        <f t="shared" si="15"/>
        <v>1</v>
      </c>
      <c r="Q13" s="12" t="s">
        <v>29</v>
      </c>
      <c r="R13">
        <v>17</v>
      </c>
    </row>
    <row r="14" customFormat="1" spans="1:16">
      <c r="A14" s="5" t="s">
        <v>30</v>
      </c>
      <c r="B14" s="5">
        <v>1115</v>
      </c>
      <c r="C14">
        <f t="shared" si="10"/>
        <v>360</v>
      </c>
      <c r="E14">
        <f t="shared" si="9"/>
        <v>0</v>
      </c>
      <c r="F14" s="6">
        <f t="shared" si="7"/>
        <v>0</v>
      </c>
      <c r="I14">
        <v>15</v>
      </c>
      <c r="K14">
        <f t="shared" si="11"/>
        <v>15</v>
      </c>
      <c r="L14">
        <f t="shared" si="12"/>
        <v>16725</v>
      </c>
      <c r="M14" s="6">
        <f t="shared" si="13"/>
        <v>0</v>
      </c>
      <c r="N14" s="6">
        <f t="shared" si="8"/>
        <v>557.5</v>
      </c>
      <c r="O14" s="6">
        <f t="shared" si="14"/>
        <v>1.54861111111111</v>
      </c>
      <c r="P14" s="6">
        <f t="shared" si="15"/>
        <v>1.54861111111111</v>
      </c>
    </row>
    <row r="15" customFormat="1" spans="1:16">
      <c r="A15" s="5" t="s">
        <v>31</v>
      </c>
      <c r="B15" s="5">
        <v>183</v>
      </c>
      <c r="C15">
        <f t="shared" si="10"/>
        <v>360</v>
      </c>
      <c r="D15">
        <v>20</v>
      </c>
      <c r="E15">
        <f t="shared" si="9"/>
        <v>3660</v>
      </c>
      <c r="F15" s="6">
        <f t="shared" si="7"/>
        <v>122</v>
      </c>
      <c r="K15">
        <f t="shared" si="11"/>
        <v>0</v>
      </c>
      <c r="L15">
        <f t="shared" si="12"/>
        <v>0</v>
      </c>
      <c r="M15" s="6">
        <f t="shared" si="13"/>
        <v>0</v>
      </c>
      <c r="N15" s="6">
        <f t="shared" si="8"/>
        <v>0</v>
      </c>
      <c r="O15" s="6">
        <f t="shared" si="14"/>
        <v>0</v>
      </c>
      <c r="P15" s="6">
        <f t="shared" si="15"/>
        <v>0</v>
      </c>
    </row>
    <row r="16" customFormat="1" spans="1:16">
      <c r="A16" s="5" t="s">
        <v>32</v>
      </c>
      <c r="B16" s="5">
        <v>1</v>
      </c>
      <c r="C16">
        <f t="shared" si="10"/>
        <v>360</v>
      </c>
      <c r="D16">
        <v>20</v>
      </c>
      <c r="E16">
        <f t="shared" si="9"/>
        <v>20</v>
      </c>
      <c r="F16" s="6">
        <f t="shared" si="7"/>
        <v>0.666666666666667</v>
      </c>
      <c r="K16">
        <f t="shared" si="11"/>
        <v>0</v>
      </c>
      <c r="L16">
        <f t="shared" si="12"/>
        <v>0</v>
      </c>
      <c r="M16" s="6">
        <f t="shared" si="13"/>
        <v>0</v>
      </c>
      <c r="N16" s="6">
        <f t="shared" si="8"/>
        <v>0</v>
      </c>
      <c r="O16" s="6">
        <f t="shared" si="14"/>
        <v>0</v>
      </c>
      <c r="P16" s="6">
        <f t="shared" si="15"/>
        <v>0</v>
      </c>
    </row>
    <row r="17" customFormat="1" spans="1:16">
      <c r="A17" s="5" t="s">
        <v>33</v>
      </c>
      <c r="B17" s="5">
        <v>122</v>
      </c>
      <c r="C17">
        <f t="shared" si="10"/>
        <v>360</v>
      </c>
      <c r="D17">
        <v>20</v>
      </c>
      <c r="E17">
        <f t="shared" si="9"/>
        <v>2440</v>
      </c>
      <c r="F17" s="6">
        <f t="shared" si="7"/>
        <v>81.3333333333333</v>
      </c>
      <c r="K17">
        <f t="shared" si="11"/>
        <v>0</v>
      </c>
      <c r="L17">
        <f t="shared" si="12"/>
        <v>0</v>
      </c>
      <c r="M17" s="6">
        <f t="shared" si="13"/>
        <v>0</v>
      </c>
      <c r="N17" s="6">
        <f t="shared" si="8"/>
        <v>0</v>
      </c>
      <c r="O17" s="6">
        <f t="shared" si="14"/>
        <v>0</v>
      </c>
      <c r="P17" s="6">
        <f t="shared" si="15"/>
        <v>0</v>
      </c>
    </row>
    <row r="18" customFormat="1" spans="1:18">
      <c r="A18" s="5" t="s">
        <v>34</v>
      </c>
      <c r="B18" s="5">
        <v>9259</v>
      </c>
      <c r="C18">
        <f t="shared" si="10"/>
        <v>360</v>
      </c>
      <c r="D18">
        <v>10</v>
      </c>
      <c r="E18">
        <f t="shared" si="9"/>
        <v>92590</v>
      </c>
      <c r="F18" s="6">
        <f t="shared" si="7"/>
        <v>3086.33333333333</v>
      </c>
      <c r="I18">
        <v>20</v>
      </c>
      <c r="K18">
        <f t="shared" si="11"/>
        <v>20</v>
      </c>
      <c r="L18">
        <f t="shared" si="12"/>
        <v>185180</v>
      </c>
      <c r="M18" s="6">
        <f t="shared" si="13"/>
        <v>0</v>
      </c>
      <c r="N18" s="6">
        <f t="shared" si="8"/>
        <v>6172.66666666667</v>
      </c>
      <c r="O18" s="6">
        <f t="shared" si="14"/>
        <v>17.1462962962963</v>
      </c>
      <c r="P18" s="6">
        <f t="shared" si="15"/>
        <v>17.1462962962963</v>
      </c>
      <c r="Q18" s="12" t="s">
        <v>29</v>
      </c>
      <c r="R18">
        <v>17</v>
      </c>
    </row>
    <row r="19" customFormat="1" spans="1:16">
      <c r="A19" s="5" t="s">
        <v>35</v>
      </c>
      <c r="B19" s="5">
        <v>3376</v>
      </c>
      <c r="C19">
        <f t="shared" si="10"/>
        <v>360</v>
      </c>
      <c r="D19">
        <v>20</v>
      </c>
      <c r="E19">
        <f t="shared" si="9"/>
        <v>67520</v>
      </c>
      <c r="F19" s="6">
        <f t="shared" si="7"/>
        <v>2250.66666666667</v>
      </c>
      <c r="K19">
        <f t="shared" si="11"/>
        <v>0</v>
      </c>
      <c r="L19">
        <f t="shared" si="12"/>
        <v>0</v>
      </c>
      <c r="M19" s="6">
        <f t="shared" si="13"/>
        <v>0</v>
      </c>
      <c r="N19" s="6">
        <f t="shared" si="8"/>
        <v>0</v>
      </c>
      <c r="O19" s="6">
        <f t="shared" si="14"/>
        <v>0</v>
      </c>
      <c r="P19" s="6">
        <f t="shared" si="15"/>
        <v>0</v>
      </c>
    </row>
    <row r="20" customFormat="1" spans="1:16">
      <c r="A20" s="5" t="s">
        <v>36</v>
      </c>
      <c r="B20" s="5">
        <v>1009</v>
      </c>
      <c r="C20">
        <f t="shared" si="10"/>
        <v>360</v>
      </c>
      <c r="E20">
        <f t="shared" si="9"/>
        <v>0</v>
      </c>
      <c r="F20" s="6">
        <f t="shared" si="7"/>
        <v>0</v>
      </c>
      <c r="I20">
        <v>20</v>
      </c>
      <c r="K20">
        <f t="shared" si="11"/>
        <v>20</v>
      </c>
      <c r="L20">
        <f t="shared" si="12"/>
        <v>20180</v>
      </c>
      <c r="M20" s="6">
        <f t="shared" si="13"/>
        <v>0</v>
      </c>
      <c r="N20" s="6">
        <f t="shared" si="8"/>
        <v>672.666666666667</v>
      </c>
      <c r="O20" s="6">
        <f t="shared" si="14"/>
        <v>1.86851851851852</v>
      </c>
      <c r="P20" s="6">
        <f t="shared" si="15"/>
        <v>1.86851851851852</v>
      </c>
    </row>
    <row r="21" customFormat="1" spans="1:16">
      <c r="A21" s="5" t="s">
        <v>37</v>
      </c>
      <c r="B21" s="5">
        <v>10</v>
      </c>
      <c r="C21">
        <f t="shared" si="10"/>
        <v>360</v>
      </c>
      <c r="E21">
        <f t="shared" si="9"/>
        <v>0</v>
      </c>
      <c r="F21" s="6">
        <f t="shared" si="7"/>
        <v>0</v>
      </c>
      <c r="I21">
        <v>20</v>
      </c>
      <c r="K21">
        <f t="shared" si="11"/>
        <v>20</v>
      </c>
      <c r="L21">
        <f t="shared" si="12"/>
        <v>200</v>
      </c>
      <c r="M21" s="6">
        <f t="shared" si="13"/>
        <v>0</v>
      </c>
      <c r="N21" s="6">
        <f t="shared" si="8"/>
        <v>6.66666666666667</v>
      </c>
      <c r="O21" s="6">
        <f t="shared" si="14"/>
        <v>0.0185185185185185</v>
      </c>
      <c r="P21" s="6">
        <f t="shared" si="15"/>
        <v>1</v>
      </c>
    </row>
    <row r="22" customFormat="1" spans="1:16">
      <c r="A22" s="5" t="s">
        <v>38</v>
      </c>
      <c r="B22" s="5">
        <v>154</v>
      </c>
      <c r="C22">
        <f t="shared" si="10"/>
        <v>360</v>
      </c>
      <c r="D22">
        <v>20</v>
      </c>
      <c r="E22">
        <f t="shared" si="9"/>
        <v>3080</v>
      </c>
      <c r="F22" s="6">
        <f t="shared" si="7"/>
        <v>102.666666666667</v>
      </c>
      <c r="K22">
        <f t="shared" si="11"/>
        <v>0</v>
      </c>
      <c r="L22">
        <f t="shared" si="12"/>
        <v>0</v>
      </c>
      <c r="M22" s="6">
        <f t="shared" si="13"/>
        <v>0</v>
      </c>
      <c r="N22" s="6">
        <f t="shared" si="8"/>
        <v>0</v>
      </c>
      <c r="O22" s="6">
        <f t="shared" si="14"/>
        <v>0</v>
      </c>
      <c r="P22" s="6">
        <f t="shared" si="15"/>
        <v>0</v>
      </c>
    </row>
    <row r="23" customFormat="1" spans="1:16">
      <c r="A23" s="5" t="s">
        <v>39</v>
      </c>
      <c r="B23" s="5">
        <v>16</v>
      </c>
      <c r="C23">
        <f t="shared" si="10"/>
        <v>360</v>
      </c>
      <c r="D23">
        <v>10</v>
      </c>
      <c r="E23">
        <f t="shared" si="9"/>
        <v>160</v>
      </c>
      <c r="F23" s="6">
        <f t="shared" si="7"/>
        <v>5.33333333333333</v>
      </c>
      <c r="I23">
        <v>20</v>
      </c>
      <c r="K23">
        <f t="shared" si="11"/>
        <v>20</v>
      </c>
      <c r="L23">
        <f t="shared" si="12"/>
        <v>320</v>
      </c>
      <c r="M23" s="6">
        <f t="shared" si="13"/>
        <v>0</v>
      </c>
      <c r="N23" s="6">
        <f t="shared" si="8"/>
        <v>10.6666666666667</v>
      </c>
      <c r="O23" s="6">
        <f t="shared" si="14"/>
        <v>0.0296296296296296</v>
      </c>
      <c r="P23" s="6">
        <f t="shared" si="15"/>
        <v>1</v>
      </c>
    </row>
    <row r="24" customFormat="1" spans="1:16">
      <c r="A24" s="5" t="s">
        <v>40</v>
      </c>
      <c r="B24" s="5">
        <v>17</v>
      </c>
      <c r="C24">
        <f t="shared" si="10"/>
        <v>360</v>
      </c>
      <c r="E24">
        <f t="shared" si="9"/>
        <v>0</v>
      </c>
      <c r="F24" s="6">
        <f t="shared" si="7"/>
        <v>0</v>
      </c>
      <c r="K24">
        <f t="shared" si="11"/>
        <v>0</v>
      </c>
      <c r="L24">
        <f t="shared" si="12"/>
        <v>0</v>
      </c>
      <c r="M24" s="6">
        <f t="shared" si="13"/>
        <v>0</v>
      </c>
      <c r="N24" s="6">
        <f t="shared" si="8"/>
        <v>0</v>
      </c>
      <c r="O24" s="6">
        <f t="shared" si="14"/>
        <v>0</v>
      </c>
      <c r="P24" s="6">
        <f t="shared" si="15"/>
        <v>0</v>
      </c>
    </row>
    <row r="25" customFormat="1" spans="1:18">
      <c r="A25" s="5" t="s">
        <v>41</v>
      </c>
      <c r="B25" s="5">
        <v>5637</v>
      </c>
      <c r="C25">
        <f t="shared" si="10"/>
        <v>360</v>
      </c>
      <c r="E25">
        <f t="shared" si="9"/>
        <v>0</v>
      </c>
      <c r="F25" s="6">
        <f t="shared" si="7"/>
        <v>0</v>
      </c>
      <c r="I25">
        <v>20</v>
      </c>
      <c r="J25">
        <v>5</v>
      </c>
      <c r="K25">
        <f t="shared" si="11"/>
        <v>25</v>
      </c>
      <c r="L25">
        <f t="shared" si="12"/>
        <v>140925</v>
      </c>
      <c r="M25" s="6">
        <f t="shared" si="13"/>
        <v>28185</v>
      </c>
      <c r="N25" s="6">
        <f t="shared" si="8"/>
        <v>4697.5</v>
      </c>
      <c r="O25" s="6">
        <f t="shared" si="14"/>
        <v>13.0486111111111</v>
      </c>
      <c r="P25" s="6">
        <f t="shared" si="15"/>
        <v>13.0486111111111</v>
      </c>
      <c r="Q25" t="s">
        <v>42</v>
      </c>
      <c r="R25">
        <v>13</v>
      </c>
    </row>
    <row r="26" customFormat="1" spans="1:18">
      <c r="A26" s="5" t="s">
        <v>43</v>
      </c>
      <c r="B26" s="5">
        <v>976</v>
      </c>
      <c r="C26">
        <f t="shared" si="10"/>
        <v>360</v>
      </c>
      <c r="E26">
        <f t="shared" si="9"/>
        <v>0</v>
      </c>
      <c r="F26" s="6">
        <f t="shared" si="7"/>
        <v>0</v>
      </c>
      <c r="I26">
        <v>20</v>
      </c>
      <c r="K26">
        <f t="shared" si="11"/>
        <v>20</v>
      </c>
      <c r="L26">
        <f t="shared" si="12"/>
        <v>19520</v>
      </c>
      <c r="M26" s="6">
        <f t="shared" si="13"/>
        <v>0</v>
      </c>
      <c r="N26" s="6">
        <f t="shared" si="8"/>
        <v>650.666666666667</v>
      </c>
      <c r="O26" s="6">
        <f t="shared" si="14"/>
        <v>1.80740740740741</v>
      </c>
      <c r="P26" s="6">
        <f t="shared" si="15"/>
        <v>1.80740740740741</v>
      </c>
      <c r="R26">
        <v>1</v>
      </c>
    </row>
    <row r="27" customFormat="1" spans="1:16">
      <c r="A27" s="7" t="s">
        <v>63</v>
      </c>
      <c r="B27" s="5">
        <v>1</v>
      </c>
      <c r="E27">
        <f t="shared" si="9"/>
        <v>0</v>
      </c>
      <c r="F27" s="6">
        <f t="shared" si="7"/>
        <v>0</v>
      </c>
      <c r="M27" s="6"/>
      <c r="N27" s="6">
        <f t="shared" si="8"/>
        <v>0</v>
      </c>
      <c r="O27" s="6"/>
      <c r="P27" s="6"/>
    </row>
    <row r="28" customFormat="1" spans="1:16">
      <c r="A28" s="5" t="s">
        <v>44</v>
      </c>
      <c r="B28" s="5">
        <v>25</v>
      </c>
      <c r="C28">
        <f>6*60</f>
        <v>360</v>
      </c>
      <c r="E28">
        <f t="shared" si="9"/>
        <v>0</v>
      </c>
      <c r="F28" s="6">
        <f t="shared" si="7"/>
        <v>0</v>
      </c>
      <c r="K28">
        <f>I28+J28</f>
        <v>0</v>
      </c>
      <c r="L28">
        <f>B28*K28</f>
        <v>0</v>
      </c>
      <c r="M28" s="6">
        <f>B28*J28</f>
        <v>0</v>
      </c>
      <c r="N28" s="6">
        <f t="shared" si="8"/>
        <v>0</v>
      </c>
      <c r="O28" s="6">
        <f>N28/C28</f>
        <v>0</v>
      </c>
      <c r="P28" s="6">
        <f>IF(AND(O28&lt;1,O28&gt;0),1,O28)</f>
        <v>0</v>
      </c>
    </row>
    <row r="29" customFormat="1" spans="1:16">
      <c r="A29" s="5" t="s">
        <v>45</v>
      </c>
      <c r="B29" s="5">
        <v>6490</v>
      </c>
      <c r="C29">
        <f>6*60</f>
        <v>360</v>
      </c>
      <c r="D29">
        <v>10</v>
      </c>
      <c r="E29">
        <f t="shared" si="9"/>
        <v>64900</v>
      </c>
      <c r="F29" s="6">
        <f t="shared" si="7"/>
        <v>2163.33333333333</v>
      </c>
      <c r="I29">
        <v>20</v>
      </c>
      <c r="K29">
        <f>I29+J29</f>
        <v>20</v>
      </c>
      <c r="L29">
        <f>B29*K29</f>
        <v>129800</v>
      </c>
      <c r="M29" s="6">
        <f>B29*J29</f>
        <v>0</v>
      </c>
      <c r="N29" s="6">
        <f t="shared" si="8"/>
        <v>4326.66666666667</v>
      </c>
      <c r="O29" s="6">
        <f>N29/C29</f>
        <v>12.0185185185185</v>
      </c>
      <c r="P29" s="6">
        <f>IF(AND(O29&lt;1,O29&gt;0),1,O29)</f>
        <v>12.0185185185185</v>
      </c>
    </row>
    <row r="30" customFormat="1" spans="1:16">
      <c r="A30" s="7" t="s">
        <v>64</v>
      </c>
      <c r="B30" s="5">
        <v>3</v>
      </c>
      <c r="E30">
        <f t="shared" si="9"/>
        <v>0</v>
      </c>
      <c r="F30" s="6">
        <f t="shared" si="7"/>
        <v>0</v>
      </c>
      <c r="M30" s="6"/>
      <c r="N30" s="6">
        <f t="shared" si="8"/>
        <v>0</v>
      </c>
      <c r="O30" s="6"/>
      <c r="P30" s="6"/>
    </row>
    <row r="31" customFormat="1" spans="1:16">
      <c r="A31" s="7" t="s">
        <v>65</v>
      </c>
      <c r="B31" s="5">
        <v>11</v>
      </c>
      <c r="D31">
        <v>20</v>
      </c>
      <c r="E31">
        <f t="shared" si="9"/>
        <v>220</v>
      </c>
      <c r="F31" s="6">
        <f t="shared" si="7"/>
        <v>7.33333333333333</v>
      </c>
      <c r="M31" s="6"/>
      <c r="N31" s="6">
        <f t="shared" si="8"/>
        <v>0</v>
      </c>
      <c r="O31" s="6"/>
      <c r="P31" s="6"/>
    </row>
    <row r="32" customFormat="1" spans="1:16">
      <c r="A32" s="7" t="s">
        <v>66</v>
      </c>
      <c r="B32" s="5">
        <v>2</v>
      </c>
      <c r="D32">
        <v>30</v>
      </c>
      <c r="E32">
        <f t="shared" si="9"/>
        <v>60</v>
      </c>
      <c r="F32" s="6">
        <f t="shared" si="7"/>
        <v>2</v>
      </c>
      <c r="M32" s="6"/>
      <c r="N32" s="6">
        <f t="shared" si="8"/>
        <v>0</v>
      </c>
      <c r="O32" s="6"/>
      <c r="P32" s="6"/>
    </row>
    <row r="33" customFormat="1" spans="1:16">
      <c r="A33" s="5" t="s">
        <v>46</v>
      </c>
      <c r="B33" s="5">
        <v>769</v>
      </c>
      <c r="C33">
        <f t="shared" ref="C33:C43" si="16">6*60</f>
        <v>360</v>
      </c>
      <c r="D33">
        <v>20</v>
      </c>
      <c r="E33">
        <f t="shared" si="9"/>
        <v>15380</v>
      </c>
      <c r="F33" s="6">
        <f t="shared" si="7"/>
        <v>512.666666666667</v>
      </c>
      <c r="K33">
        <f>I33+J33</f>
        <v>0</v>
      </c>
      <c r="L33">
        <f>B33*K33</f>
        <v>0</v>
      </c>
      <c r="M33" s="6">
        <f>B33*J33</f>
        <v>0</v>
      </c>
      <c r="N33" s="6">
        <f t="shared" si="8"/>
        <v>0</v>
      </c>
      <c r="O33" s="6">
        <f>N33/C33</f>
        <v>0</v>
      </c>
      <c r="P33" s="6">
        <f>IF(AND(O33&lt;1,O33&gt;0),1,O33)</f>
        <v>0</v>
      </c>
    </row>
    <row r="34" customFormat="1" spans="1:18">
      <c r="A34" s="5" t="s">
        <v>47</v>
      </c>
      <c r="B34" s="5">
        <v>4103</v>
      </c>
      <c r="C34">
        <f t="shared" si="16"/>
        <v>360</v>
      </c>
      <c r="E34">
        <f t="shared" si="9"/>
        <v>0</v>
      </c>
      <c r="F34" s="6">
        <f t="shared" si="7"/>
        <v>0</v>
      </c>
      <c r="I34">
        <v>20</v>
      </c>
      <c r="K34">
        <f>I34+J34</f>
        <v>20</v>
      </c>
      <c r="L34">
        <f>B34*K34</f>
        <v>82060</v>
      </c>
      <c r="M34" s="6">
        <f>B34*J34</f>
        <v>0</v>
      </c>
      <c r="N34" s="6">
        <f t="shared" si="8"/>
        <v>2735.33333333333</v>
      </c>
      <c r="O34" s="6">
        <f>N34/C34</f>
        <v>7.59814814814815</v>
      </c>
      <c r="P34" s="6">
        <f>IF(AND(O34&lt;1,O34&gt;0),1,O34)</f>
        <v>7.59814814814815</v>
      </c>
      <c r="Q34" s="12" t="s">
        <v>29</v>
      </c>
      <c r="R34">
        <v>17</v>
      </c>
    </row>
    <row r="35" customFormat="1" spans="1:16">
      <c r="A35" s="5" t="s">
        <v>48</v>
      </c>
      <c r="B35" s="5">
        <v>7220</v>
      </c>
      <c r="C35">
        <f t="shared" si="16"/>
        <v>360</v>
      </c>
      <c r="E35">
        <f t="shared" si="9"/>
        <v>0</v>
      </c>
      <c r="F35" s="6">
        <f t="shared" si="7"/>
        <v>0</v>
      </c>
      <c r="I35">
        <v>20</v>
      </c>
      <c r="K35">
        <f>I35+J35</f>
        <v>20</v>
      </c>
      <c r="L35">
        <f>B35*K35</f>
        <v>144400</v>
      </c>
      <c r="M35" s="6">
        <f>B35*J35</f>
        <v>0</v>
      </c>
      <c r="N35" s="6">
        <f t="shared" si="8"/>
        <v>4813.33333333333</v>
      </c>
      <c r="O35" s="6">
        <f>N35/C35</f>
        <v>13.3703703703704</v>
      </c>
      <c r="P35" s="6">
        <f>IF(AND(O35&lt;1,O35&gt;0),1,O35)</f>
        <v>13.3703703703704</v>
      </c>
    </row>
    <row r="36" customFormat="1" spans="1:16">
      <c r="A36" s="5" t="s">
        <v>49</v>
      </c>
      <c r="B36" s="5">
        <v>125</v>
      </c>
      <c r="C36">
        <f t="shared" si="16"/>
        <v>360</v>
      </c>
      <c r="E36">
        <f t="shared" si="9"/>
        <v>0</v>
      </c>
      <c r="F36" s="6">
        <f t="shared" si="7"/>
        <v>0</v>
      </c>
      <c r="I36">
        <v>15</v>
      </c>
      <c r="K36">
        <f>I36+J36</f>
        <v>15</v>
      </c>
      <c r="L36">
        <f>B36*K36</f>
        <v>1875</v>
      </c>
      <c r="M36" s="6">
        <f>B36*J36</f>
        <v>0</v>
      </c>
      <c r="N36" s="6">
        <f t="shared" si="8"/>
        <v>62.5</v>
      </c>
      <c r="O36" s="6">
        <f>N36/C36</f>
        <v>0.173611111111111</v>
      </c>
      <c r="P36" s="6">
        <f>IF(AND(O36&lt;1,O36&gt;0),1,O36)</f>
        <v>1</v>
      </c>
    </row>
    <row r="37" customFormat="1" spans="1:6">
      <c r="A37" s="5" t="s">
        <v>50</v>
      </c>
      <c r="B37" s="5">
        <v>2932</v>
      </c>
      <c r="C37">
        <f t="shared" si="16"/>
        <v>360</v>
      </c>
      <c r="D37">
        <v>20</v>
      </c>
      <c r="E37">
        <f t="shared" si="9"/>
        <v>58640</v>
      </c>
      <c r="F37" s="6">
        <f t="shared" si="7"/>
        <v>1954.66666666667</v>
      </c>
    </row>
    <row r="38" customFormat="1" spans="3:3">
      <c r="C38">
        <f t="shared" si="16"/>
        <v>360</v>
      </c>
    </row>
    <row r="39" customFormat="1" spans="3:20">
      <c r="C39">
        <f t="shared" si="16"/>
        <v>360</v>
      </c>
      <c r="H39" t="s">
        <v>51</v>
      </c>
      <c r="I39" s="11" t="s">
        <v>52</v>
      </c>
      <c r="P39" s="12" t="s">
        <v>53</v>
      </c>
      <c r="R39" t="s">
        <v>16</v>
      </c>
      <c r="S39" s="13" t="s">
        <v>54</v>
      </c>
      <c r="T39" t="s">
        <v>55</v>
      </c>
    </row>
    <row r="40" customFormat="1" spans="3:20">
      <c r="C40">
        <f t="shared" si="16"/>
        <v>360</v>
      </c>
      <c r="E40" s="3" t="s">
        <v>56</v>
      </c>
      <c r="F40" s="6">
        <f>SUM(F10,F11,F18,F19,F13,F15)</f>
        <v>13855.6666666667</v>
      </c>
      <c r="G40" s="6">
        <f t="shared" ref="G40:G43" si="17">F40/C40</f>
        <v>38.487962962963</v>
      </c>
      <c r="H40">
        <v>37</v>
      </c>
      <c r="P40" s="12">
        <v>32</v>
      </c>
      <c r="R40" s="8">
        <v>17</v>
      </c>
      <c r="S40">
        <v>15</v>
      </c>
      <c r="T40">
        <f>S40*20*6</f>
        <v>1800</v>
      </c>
    </row>
    <row r="41" customFormat="1" spans="3:8">
      <c r="C41">
        <f t="shared" si="16"/>
        <v>360</v>
      </c>
      <c r="E41" s="3" t="s">
        <v>57</v>
      </c>
      <c r="F41" s="6">
        <f>SUM(F37,J25,F22,F16)</f>
        <v>2063</v>
      </c>
      <c r="G41" s="6">
        <f t="shared" si="17"/>
        <v>5.73055555555556</v>
      </c>
      <c r="H41">
        <v>6</v>
      </c>
    </row>
    <row r="42" customFormat="1" spans="3:9">
      <c r="C42">
        <f t="shared" si="16"/>
        <v>360</v>
      </c>
      <c r="E42" s="3" t="s">
        <v>58</v>
      </c>
      <c r="F42" s="6">
        <f>SUM(F6,F17,F29,F33)</f>
        <v>2757.33333333333</v>
      </c>
      <c r="G42" s="6">
        <f t="shared" si="17"/>
        <v>7.65925925925926</v>
      </c>
      <c r="H42" s="8">
        <v>6</v>
      </c>
      <c r="I42">
        <v>1</v>
      </c>
    </row>
    <row r="43" customFormat="1" ht="33.75" spans="1:9">
      <c r="A43" s="9" t="s">
        <v>67</v>
      </c>
      <c r="C43">
        <f t="shared" si="16"/>
        <v>360</v>
      </c>
      <c r="E43" s="10" t="s">
        <v>60</v>
      </c>
      <c r="F43" s="6">
        <f>SUM(F40,T40)</f>
        <v>15655.6666666667</v>
      </c>
      <c r="G43" s="6">
        <f t="shared" si="17"/>
        <v>43.487962962963</v>
      </c>
      <c r="H43" s="8">
        <v>37</v>
      </c>
      <c r="I43" s="8">
        <v>9</v>
      </c>
    </row>
  </sheetData>
  <sortState ref="A2:T32">
    <sortCondition ref="A2:A32"/>
  </sortState>
  <pageMargins left="0.75" right="0.75" top="1" bottom="1" header="0.5" footer="0.5"/>
  <headerFooter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7日</vt:lpstr>
      <vt:lpstr>5.1-5.30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FastReport.NET</dc:creator>
  <cp:lastModifiedBy>Administrator</cp:lastModifiedBy>
  <dcterms:created xsi:type="dcterms:W3CDTF">2025-05-31T01:39:00Z</dcterms:created>
  <dcterms:modified xsi:type="dcterms:W3CDTF">2025-05-31T03:20:18Z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2052-12.1.0.18372</vt:lpwstr>
  </property>
  <property fmtid="{D5CDD505-2E9C-101B-9397-08002B2CF9AE}" pid="3" name="ICV">
    <vt:lpwstr>788E85A5D5EB465484ED9639369F86D0_12</vt:lpwstr>
  </property>
  <property fmtid="{D5CDD505-2E9C-101B-9397-08002B2CF9AE}" pid="4" name="KSOReadingLayout">
    <vt:bool>true</vt:bool>
  </property>
</Properties>
</file>